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Kobayashi\Dropbox\☆彡外付ハードディスクバックアップ\HP\2012やりなおし\"/>
    </mc:Choice>
  </mc:AlternateContent>
  <xr:revisionPtr revIDLastSave="0" documentId="8_{BC13DEBC-910B-4C30-AC68-008BAC6C5220}" xr6:coauthVersionLast="47" xr6:coauthVersionMax="47" xr10:uidLastSave="{00000000-0000-0000-0000-000000000000}"/>
  <bookViews>
    <workbookView xWindow="-120" yWindow="-120" windowWidth="29040" windowHeight="17520"/>
  </bookViews>
  <sheets>
    <sheet name="目標に基づく納税予測" sheetId="2" r:id="rId1"/>
  </sheets>
  <externalReferences>
    <externalReference r:id="rId2"/>
  </externalReferences>
  <definedNames>
    <definedName name="Kサービス">#REF!</definedName>
    <definedName name="Kその他">#REF!</definedName>
    <definedName name="Kポイント">#REF!</definedName>
    <definedName name="K卸">#REF!</definedName>
    <definedName name="K建設">#REF!</definedName>
    <definedName name="K小売">#REF!</definedName>
    <definedName name="K製造">#REF!</definedName>
    <definedName name="_xlnm.Print_Area" localSheetId="0">目標に基づく納税予測!$A$1:$Q$35</definedName>
    <definedName name="ROA">#REF!</definedName>
    <definedName name="Rサービス">#REF!</definedName>
    <definedName name="Rその他">#REF!</definedName>
    <definedName name="Rポイント">#REF!</definedName>
    <definedName name="R卸">#REF!</definedName>
    <definedName name="R建設">#REF!</definedName>
    <definedName name="R小売">#REF!</definedName>
    <definedName name="R製造">#REF!</definedName>
    <definedName name="TOP_DATA">#REF!</definedName>
    <definedName name="Uサービス">#REF!</definedName>
    <definedName name="Uその他">#REF!</definedName>
    <definedName name="Uポイント">#REF!</definedName>
    <definedName name="U卸">#REF!</definedName>
    <definedName name="U建設">#REF!</definedName>
    <definedName name="U小売">#REF!</definedName>
    <definedName name="U製造">#REF!</definedName>
    <definedName name="ｲﾝﾀﾚｽﾄ">#REF!</definedName>
    <definedName name="サービス業">#REF!</definedName>
    <definedName name="その他">#REF!</definedName>
    <definedName name="ポイント">#REF!</definedName>
    <definedName name="卸売業">#REF!</definedName>
    <definedName name="格付けﾗﾝｸ">#REF!</definedName>
    <definedName name="期間利益傾向">#REF!</definedName>
    <definedName name="業界">#REF!</definedName>
    <definedName name="業種">#REF!</definedName>
    <definedName name="業歴">#REF!</definedName>
    <definedName name="業歴業界INDX">#REF!</definedName>
    <definedName name="金融余力">#REF!</definedName>
    <definedName name="経営能力">#REF!</definedName>
    <definedName name="建設業">#REF!</definedName>
    <definedName name="資金調達余力">#REF!</definedName>
    <definedName name="自己資本比率">#REF!</definedName>
    <definedName name="小売業">#REF!</definedName>
    <definedName name="人物">#REF!</definedName>
    <definedName name="人物能力INDX">#REF!</definedName>
    <definedName name="正味実力">#REF!</definedName>
    <definedName name="製造業">#REF!</definedName>
    <definedName name="操予倍率">#REF!</definedName>
    <definedName name="得点">#REF!</definedName>
    <definedName name="売上規模">#REF!</definedName>
    <definedName name="売上増加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25" i="2"/>
  <c r="C25" i="2"/>
  <c r="D23" i="2"/>
  <c r="D14" i="2"/>
  <c r="D13" i="2"/>
  <c r="D12" i="2"/>
  <c r="C10" i="2"/>
  <c r="C26" i="2"/>
  <c r="C27" i="2"/>
  <c r="C31" i="2"/>
  <c r="D8" i="2"/>
  <c r="D7" i="2"/>
  <c r="E7" i="2"/>
  <c r="E10" i="2"/>
  <c r="E26" i="2"/>
  <c r="E29" i="2"/>
  <c r="E31" i="2"/>
  <c r="A3" i="2"/>
  <c r="A2" i="2"/>
  <c r="D10" i="2"/>
  <c r="D26" i="2"/>
  <c r="D28" i="2"/>
  <c r="D31" i="2"/>
  <c r="G31" i="2"/>
  <c r="D34" i="2"/>
  <c r="C32" i="2"/>
</calcChain>
</file>

<file path=xl/sharedStrings.xml><?xml version="1.0" encoding="utf-8"?>
<sst xmlns="http://schemas.openxmlformats.org/spreadsheetml/2006/main" count="87" uniqueCount="87">
  <si>
    <t>①所得金額</t>
    <rPh sb="1" eb="3">
      <t>ショトク</t>
    </rPh>
    <rPh sb="3" eb="5">
      <t>キンガク</t>
    </rPh>
    <phoneticPr fontId="3"/>
  </si>
  <si>
    <t>所得金額合計</t>
    <rPh sb="0" eb="2">
      <t>ショトク</t>
    </rPh>
    <rPh sb="2" eb="4">
      <t>キンガク</t>
    </rPh>
    <rPh sb="4" eb="6">
      <t>ゴウケイ</t>
    </rPh>
    <phoneticPr fontId="3"/>
  </si>
  <si>
    <t>②所得控除額</t>
    <rPh sb="1" eb="3">
      <t>ショトク</t>
    </rPh>
    <rPh sb="3" eb="5">
      <t>コウジョ</t>
    </rPh>
    <rPh sb="5" eb="6">
      <t>ガク</t>
    </rPh>
    <phoneticPr fontId="3"/>
  </si>
  <si>
    <t>社会保険料控除額</t>
    <rPh sb="0" eb="2">
      <t>シャカイ</t>
    </rPh>
    <rPh sb="2" eb="5">
      <t>ホケンリョウ</t>
    </rPh>
    <rPh sb="5" eb="7">
      <t>コウジョ</t>
    </rPh>
    <rPh sb="7" eb="8">
      <t>ガク</t>
    </rPh>
    <phoneticPr fontId="3"/>
  </si>
  <si>
    <t>　（国民健康保険料）</t>
    <rPh sb="2" eb="4">
      <t>コクミン</t>
    </rPh>
    <rPh sb="4" eb="6">
      <t>ケンコウ</t>
    </rPh>
    <rPh sb="6" eb="9">
      <t>ホケンリョウ</t>
    </rPh>
    <phoneticPr fontId="3"/>
  </si>
  <si>
    <t>　（国民年金保険料）</t>
    <rPh sb="2" eb="4">
      <t>コクミン</t>
    </rPh>
    <rPh sb="4" eb="6">
      <t>ネンキン</t>
    </rPh>
    <rPh sb="6" eb="8">
      <t>ホケン</t>
    </rPh>
    <rPh sb="8" eb="9">
      <t>リョウ</t>
    </rPh>
    <phoneticPr fontId="3"/>
  </si>
  <si>
    <t>　（その他の社会保険料）</t>
    <rPh sb="4" eb="5">
      <t>タ</t>
    </rPh>
    <rPh sb="6" eb="8">
      <t>シャカイ</t>
    </rPh>
    <rPh sb="8" eb="11">
      <t>ホケンリョウ</t>
    </rPh>
    <phoneticPr fontId="3"/>
  </si>
  <si>
    <t>小規模企業共済掛金控除</t>
    <rPh sb="0" eb="3">
      <t>ショウキボ</t>
    </rPh>
    <rPh sb="3" eb="5">
      <t>キギョウ</t>
    </rPh>
    <rPh sb="5" eb="7">
      <t>キョウサイ</t>
    </rPh>
    <rPh sb="7" eb="8">
      <t>カ</t>
    </rPh>
    <rPh sb="8" eb="9">
      <t>キン</t>
    </rPh>
    <rPh sb="9" eb="11">
      <t>コウジョ</t>
    </rPh>
    <phoneticPr fontId="3"/>
  </si>
  <si>
    <t>生命保険料控除</t>
    <rPh sb="0" eb="2">
      <t>セイメイ</t>
    </rPh>
    <rPh sb="2" eb="5">
      <t>ホケンリョウ</t>
    </rPh>
    <rPh sb="5" eb="7">
      <t>コウジョ</t>
    </rPh>
    <phoneticPr fontId="3"/>
  </si>
  <si>
    <t>地震保険料控除</t>
    <rPh sb="0" eb="2">
      <t>ジシン</t>
    </rPh>
    <rPh sb="2" eb="5">
      <t>ホケンリョウ</t>
    </rPh>
    <rPh sb="5" eb="7">
      <t>コウジョ</t>
    </rPh>
    <phoneticPr fontId="3"/>
  </si>
  <si>
    <t>寡婦・寡夫控除</t>
    <rPh sb="0" eb="2">
      <t>カフ</t>
    </rPh>
    <rPh sb="3" eb="5">
      <t>カフ</t>
    </rPh>
    <rPh sb="5" eb="7">
      <t>コウジョ</t>
    </rPh>
    <phoneticPr fontId="3"/>
  </si>
  <si>
    <t>障害者控除</t>
    <rPh sb="0" eb="3">
      <t>ショウガイシャ</t>
    </rPh>
    <rPh sb="3" eb="5">
      <t>コウジョ</t>
    </rPh>
    <phoneticPr fontId="3"/>
  </si>
  <si>
    <t>配偶者控除</t>
    <rPh sb="0" eb="3">
      <t>ハイグウシャ</t>
    </rPh>
    <rPh sb="3" eb="5">
      <t>コウジョ</t>
    </rPh>
    <phoneticPr fontId="3"/>
  </si>
  <si>
    <t>配偶者特別控除</t>
    <rPh sb="0" eb="3">
      <t>ハイグウシャ</t>
    </rPh>
    <rPh sb="3" eb="5">
      <t>トクベツ</t>
    </rPh>
    <rPh sb="5" eb="7">
      <t>コウジョ</t>
    </rPh>
    <phoneticPr fontId="3"/>
  </si>
  <si>
    <t>扶養控除</t>
    <rPh sb="0" eb="2">
      <t>フヨウ</t>
    </rPh>
    <rPh sb="2" eb="4">
      <t>コウジョ</t>
    </rPh>
    <phoneticPr fontId="3"/>
  </si>
  <si>
    <t>　　「課税所得金額×税率－控除額」の計算式で計算します。</t>
    <rPh sb="3" eb="5">
      <t>カゼイ</t>
    </rPh>
    <rPh sb="5" eb="7">
      <t>ショトク</t>
    </rPh>
    <rPh sb="7" eb="9">
      <t>キンガク</t>
    </rPh>
    <rPh sb="10" eb="12">
      <t>ゼイリツ</t>
    </rPh>
    <rPh sb="13" eb="15">
      <t>コウジョ</t>
    </rPh>
    <rPh sb="15" eb="16">
      <t>ガク</t>
    </rPh>
    <rPh sb="18" eb="20">
      <t>ケイサン</t>
    </rPh>
    <rPh sb="20" eb="21">
      <t>シキ</t>
    </rPh>
    <rPh sb="22" eb="24">
      <t>ケイサン</t>
    </rPh>
    <phoneticPr fontId="3"/>
  </si>
  <si>
    <t>　　「課税所得金額×１０％」の計算式で計算します。</t>
    <rPh sb="3" eb="5">
      <t>カゼイ</t>
    </rPh>
    <rPh sb="5" eb="7">
      <t>ショトク</t>
    </rPh>
    <rPh sb="7" eb="9">
      <t>キンガク</t>
    </rPh>
    <rPh sb="15" eb="17">
      <t>ケイサン</t>
    </rPh>
    <rPh sb="17" eb="18">
      <t>シキ</t>
    </rPh>
    <rPh sb="19" eb="21">
      <t>ケイサン</t>
    </rPh>
    <phoneticPr fontId="3"/>
  </si>
  <si>
    <t>その他の所得控除</t>
    <rPh sb="2" eb="3">
      <t>タ</t>
    </rPh>
    <rPh sb="4" eb="6">
      <t>ショトク</t>
    </rPh>
    <rPh sb="6" eb="8">
      <t>コウジョ</t>
    </rPh>
    <phoneticPr fontId="3"/>
  </si>
  <si>
    <t>課税される所得金額</t>
  </si>
  <si>
    <t>税率</t>
  </si>
  <si>
    <t>控除額</t>
  </si>
  <si>
    <t>基礎控除</t>
    <rPh sb="0" eb="2">
      <t>キソ</t>
    </rPh>
    <rPh sb="2" eb="4">
      <t>コウジョ</t>
    </rPh>
    <phoneticPr fontId="3"/>
  </si>
  <si>
    <t>195万円以下</t>
  </si>
  <si>
    <t>0円</t>
  </si>
  <si>
    <t>所得控除額合計</t>
    <rPh sb="0" eb="2">
      <t>ショトク</t>
    </rPh>
    <rPh sb="2" eb="4">
      <t>コウジョ</t>
    </rPh>
    <rPh sb="4" eb="5">
      <t>ガク</t>
    </rPh>
    <rPh sb="5" eb="7">
      <t>ゴウケイ</t>
    </rPh>
    <phoneticPr fontId="3"/>
  </si>
  <si>
    <t>195万円を超え　330万円以下</t>
  </si>
  <si>
    <t>97,500円</t>
  </si>
  <si>
    <t>　　「（事業所得の金額＋６５０，０００円（青色申告</t>
    <rPh sb="4" eb="6">
      <t>ジギョウ</t>
    </rPh>
    <rPh sb="6" eb="8">
      <t>ショトク</t>
    </rPh>
    <rPh sb="9" eb="11">
      <t>キンガク</t>
    </rPh>
    <rPh sb="19" eb="20">
      <t>エン</t>
    </rPh>
    <rPh sb="21" eb="23">
      <t>アオイロ</t>
    </rPh>
    <rPh sb="23" eb="25">
      <t>シンコク</t>
    </rPh>
    <phoneticPr fontId="3"/>
  </si>
  <si>
    <t>①－②</t>
    <phoneticPr fontId="3"/>
  </si>
  <si>
    <t>課税所得金額</t>
    <rPh sb="0" eb="2">
      <t>カゼイ</t>
    </rPh>
    <rPh sb="2" eb="4">
      <t>ショトク</t>
    </rPh>
    <rPh sb="4" eb="6">
      <t>キンガク</t>
    </rPh>
    <phoneticPr fontId="3"/>
  </si>
  <si>
    <t>330万円を超え　695万円以下</t>
  </si>
  <si>
    <t>427,500円</t>
  </si>
  <si>
    <t>　　控除額）－２，９００，０００円）×５％」の計算式で</t>
    <rPh sb="16" eb="17">
      <t>エン</t>
    </rPh>
    <rPh sb="23" eb="25">
      <t>ケイサン</t>
    </rPh>
    <rPh sb="25" eb="26">
      <t>シキ</t>
    </rPh>
    <phoneticPr fontId="3"/>
  </si>
  <si>
    <t>所得税額</t>
    <rPh sb="0" eb="3">
      <t>ショトクゼイ</t>
    </rPh>
    <rPh sb="3" eb="4">
      <t>ガク</t>
    </rPh>
    <phoneticPr fontId="3"/>
  </si>
  <si>
    <t>695万円を超え　900万円以下</t>
  </si>
  <si>
    <t>636,000円</t>
  </si>
  <si>
    <t>　　計算します。</t>
    <phoneticPr fontId="3"/>
  </si>
  <si>
    <t>900万円を超え　1,800万円以下</t>
  </si>
  <si>
    <t>1,536,000円</t>
  </si>
  <si>
    <t>事業税額</t>
    <rPh sb="0" eb="2">
      <t>ジギョウ</t>
    </rPh>
    <rPh sb="2" eb="4">
      <t>ゼイガク</t>
    </rPh>
    <phoneticPr fontId="3"/>
  </si>
  <si>
    <t>2,796,000円</t>
  </si>
  <si>
    <t>税額合計</t>
    <rPh sb="0" eb="1">
      <t>ゼイ</t>
    </rPh>
    <rPh sb="1" eb="2">
      <t>ガク</t>
    </rPh>
    <rPh sb="2" eb="4">
      <t>ゴウケイ</t>
    </rPh>
    <phoneticPr fontId="3"/>
  </si>
  <si>
    <t>税金差引後の利益</t>
    <rPh sb="0" eb="2">
      <t>ゼイキン</t>
    </rPh>
    <rPh sb="2" eb="4">
      <t>サシヒ</t>
    </rPh>
    <rPh sb="4" eb="5">
      <t>ゴ</t>
    </rPh>
    <rPh sb="6" eb="8">
      <t>リエキ</t>
    </rPh>
    <phoneticPr fontId="3"/>
  </si>
  <si>
    <t>個人事業の所得税・住民税・事業税の納税予測</t>
    <rPh sb="0" eb="2">
      <t>コジン</t>
    </rPh>
    <rPh sb="2" eb="4">
      <t>ジギョウ</t>
    </rPh>
    <rPh sb="5" eb="8">
      <t>ショトクゼイ</t>
    </rPh>
    <rPh sb="9" eb="12">
      <t>ジュウミンゼイ</t>
    </rPh>
    <rPh sb="13" eb="16">
      <t>ジギョウゼイ</t>
    </rPh>
    <rPh sb="17" eb="19">
      <t>ノウゼイ</t>
    </rPh>
    <rPh sb="19" eb="21">
      <t>ヨソク</t>
    </rPh>
    <phoneticPr fontId="3"/>
  </si>
  <si>
    <t>納税者の名前を記載</t>
    <rPh sb="0" eb="3">
      <t>ノウゼイシャ</t>
    </rPh>
    <rPh sb="4" eb="6">
      <t>ナマエ</t>
    </rPh>
    <rPh sb="7" eb="9">
      <t>キサイ</t>
    </rPh>
    <phoneticPr fontId="3"/>
  </si>
  <si>
    <t>予測時点</t>
    <rPh sb="0" eb="2">
      <t>ヨソク</t>
    </rPh>
    <rPh sb="2" eb="4">
      <t>ジテン</t>
    </rPh>
    <phoneticPr fontId="3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</si>
  <si>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</si>
  <si>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</si>
  <si>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住民税額</t>
    <rPh sb="0" eb="3">
      <t>ジュウミンゼイ</t>
    </rPh>
    <rPh sb="3" eb="4">
      <t>ガク</t>
    </rPh>
    <phoneticPr fontId="3"/>
  </si>
  <si>
    <t>合計</t>
    <rPh sb="0" eb="2">
      <t>ゴウケイ</t>
    </rPh>
    <phoneticPr fontId="3"/>
  </si>
  <si>
    <t>事業税</t>
    <rPh sb="0" eb="3">
      <t>ジギョウゼイ</t>
    </rPh>
    <phoneticPr fontId="3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</si>
  <si>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</si>
  <si>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税額控除額</t>
    <rPh sb="0" eb="2">
      <t>ゼイガク</t>
    </rPh>
    <rPh sb="2" eb="4">
      <t>コウジョ</t>
    </rPh>
    <rPh sb="4" eb="5">
      <t>ガク</t>
    </rPh>
    <phoneticPr fontId="3"/>
  </si>
  <si>
    <t>１、税金計算の過程</t>
    <rPh sb="2" eb="4">
      <t>ゼイキン</t>
    </rPh>
    <rPh sb="4" eb="6">
      <t>ケイサン</t>
    </rPh>
    <rPh sb="7" eb="9">
      <t>カテイ</t>
    </rPh>
    <phoneticPr fontId="3"/>
  </si>
  <si>
    <t>３、税金の計算式</t>
    <rPh sb="2" eb="4">
      <t>ゼイキン</t>
    </rPh>
    <rPh sb="5" eb="7">
      <t>ケイサン</t>
    </rPh>
    <rPh sb="7" eb="8">
      <t>シキ</t>
    </rPh>
    <phoneticPr fontId="3"/>
  </si>
  <si>
    <t>I、所得税の計算方法</t>
    <rPh sb="2" eb="5">
      <t>ショトクゼイ</t>
    </rPh>
    <rPh sb="6" eb="8">
      <t>ケイサン</t>
    </rPh>
    <rPh sb="8" eb="10">
      <t>ホウホウ</t>
    </rPh>
    <phoneticPr fontId="3"/>
  </si>
  <si>
    <t>II、住民税の計算方法</t>
    <rPh sb="3" eb="6">
      <t>ジュウミンゼイ</t>
    </rPh>
    <rPh sb="7" eb="9">
      <t>ケイサン</t>
    </rPh>
    <rPh sb="9" eb="11">
      <t>ホウホウ</t>
    </rPh>
    <phoneticPr fontId="3"/>
  </si>
  <si>
    <t>III、事業税の計算方法</t>
    <rPh sb="4" eb="7">
      <t>ジギョウゼイ</t>
    </rPh>
    <rPh sb="8" eb="10">
      <t>ケイサン</t>
    </rPh>
    <rPh sb="10" eb="12">
      <t>ホウホウ</t>
    </rPh>
    <phoneticPr fontId="3"/>
  </si>
  <si>
    <t>事業税の税率</t>
    <rPh sb="0" eb="2">
      <t>ジギョウ</t>
    </rPh>
    <rPh sb="4" eb="6">
      <t>ゼイリツ</t>
    </rPh>
    <phoneticPr fontId="3"/>
  </si>
  <si>
    <t>小林敬幸税理士事務所</t>
    <rPh sb="0" eb="2">
      <t>コバヤシ</t>
    </rPh>
    <rPh sb="2" eb="4">
      <t>タカユキ</t>
    </rPh>
    <rPh sb="4" eb="7">
      <t>ゼイリシ</t>
    </rPh>
    <rPh sb="7" eb="9">
      <t>ジム</t>
    </rPh>
    <rPh sb="9" eb="10">
      <t>ショ</t>
    </rPh>
    <phoneticPr fontId="3"/>
  </si>
  <si>
    <t>その他の所得の見込額</t>
    <rPh sb="2" eb="3">
      <t>タ</t>
    </rPh>
    <rPh sb="4" eb="6">
      <t>ショトク</t>
    </rPh>
    <rPh sb="7" eb="9">
      <t>ミコ</t>
    </rPh>
    <rPh sb="9" eb="10">
      <t>ガク</t>
    </rPh>
    <phoneticPr fontId="3"/>
  </si>
  <si>
    <t>事業所得の見込金額</t>
    <rPh sb="0" eb="2">
      <t>ジギョウ</t>
    </rPh>
    <rPh sb="2" eb="4">
      <t>ショトク</t>
    </rPh>
    <rPh sb="5" eb="7">
      <t>ミコ</t>
    </rPh>
    <rPh sb="7" eb="9">
      <t>キンガク</t>
    </rPh>
    <phoneticPr fontId="3"/>
  </si>
  <si>
    <t>２、利益・税金の割合と税金の内訳のグラフ</t>
    <rPh sb="2" eb="4">
      <t>リエキ</t>
    </rPh>
    <rPh sb="5" eb="7">
      <t>ゼイキン</t>
    </rPh>
    <rPh sb="8" eb="10">
      <t>ワリアイ</t>
    </rPh>
    <rPh sb="11" eb="13">
      <t>ゼイキン</t>
    </rPh>
    <rPh sb="14" eb="16">
      <t>ウチワケ</t>
    </rPh>
    <phoneticPr fontId="3"/>
  </si>
  <si>
    <t>消費税</t>
    <rPh sb="0" eb="3">
      <t>ショウヒゼイ</t>
    </rPh>
    <phoneticPr fontId="3"/>
  </si>
  <si>
    <t> 所得税の課税所得額</t>
  </si>
  <si>
    <t> 所得税の税率</t>
  </si>
  <si>
    <t> 上限額を求める計算式</t>
  </si>
  <si>
    <t> ～195万円以下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</si>
  <si>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＝個人住民税所得割額×23.558％+ 2千円</t>
    </r>
  </si>
  <si>
    <t> 195万円超～330万円以下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</si>
  <si>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＝個人住民税所得割額×25.065％+ 2千円</t>
    </r>
  </si>
  <si>
    <t> 330万円超～695万円以下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</si>
  <si>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＝個人住民税所得割額×28.743％+ 2千円</t>
    </r>
  </si>
  <si>
    <t> 695万円超～900万円以下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</si>
  <si>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＝個人住民税所得割額×30.067％+ 2千円</t>
    </r>
  </si>
  <si>
    <t> 900万円超～1800万円以下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</si>
  <si>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＝個人住民税所得割額×35.519％+ 2千円</t>
    </r>
  </si>
  <si>
    <t> 1800万円超～4000万円以下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</si>
  <si>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＝個人住民税所得割額×40.683％+ 2千円</t>
    </r>
  </si>
  <si>
    <t> 4000万円超～</t>
  </si>
  <si>
    <r>
      <t> </t>
    </r>
    <r>
      <rPr>
        <b/>
        <sz val="11"/>
        <color indexed="8"/>
        <rFont val="ＭＳ Ｐゴシック"/>
        <family val="3"/>
        <charset val="128"/>
      </rPr>
      <t>X ＝個人住民税所得割額×45.397％+ 2千円</t>
    </r>
  </si>
  <si>
    <t>ふるさと納税上限額</t>
    <rPh sb="4" eb="6">
      <t>ノウゼイ</t>
    </rPh>
    <rPh sb="6" eb="9">
      <t>ジョウゲンガク</t>
    </rPh>
    <phoneticPr fontId="3"/>
  </si>
  <si>
    <t>令和４年７月時点</t>
    <rPh sb="0" eb="2">
      <t>レイワ</t>
    </rPh>
    <rPh sb="3" eb="4">
      <t>ネン</t>
    </rPh>
    <rPh sb="5" eb="6">
      <t>ガツ</t>
    </rPh>
    <rPh sb="6" eb="8">
      <t>ジテン</t>
    </rPh>
    <phoneticPr fontId="3"/>
  </si>
  <si>
    <t>1,800万円を超え　4,000万円以下</t>
    <phoneticPr fontId="3"/>
  </si>
  <si>
    <t>4,000万円超</t>
    <phoneticPr fontId="3"/>
  </si>
  <si>
    <t>4,796,000円</t>
    <phoneticPr fontId="3"/>
  </si>
  <si>
    <t>今野　友夫様</t>
    <rPh sb="0" eb="2">
      <t>コンノ</t>
    </rPh>
    <rPh sb="3" eb="5">
      <t>トモオ</t>
    </rPh>
    <rPh sb="5" eb="6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</si>
</sst>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%"/>
  </numFmts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Verdan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6" fillId="2" borderId="0" applyBorder="0">
      <alignment horizontal="left" vertical="center" indent="1"/>
    </xf>
    <xf numFmtId="0" fontId="7" fillId="3" borderId="0">
      <alignment horizontal="left" indent="1"/>
    </xf>
    <xf numFmtId="0" fontId="8" fillId="2" borderId="0">
      <alignment horizontal="left" indent="1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2" fillId="4" borderId="0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/>
    <xf numFmtId="0" fontId="4" fillId="4" borderId="0" xfId="0" applyFont="1" applyFill="1"/>
    <xf numFmtId="0" fontId="0" fillId="4" borderId="0" xfId="0" applyFill="1" applyBorder="1"/>
    <xf numFmtId="0" fontId="5" fillId="5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9" fontId="0" fillId="4" borderId="16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right" wrapText="1"/>
    </xf>
    <xf numFmtId="0" fontId="4" fillId="4" borderId="0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38" fontId="0" fillId="0" borderId="0" xfId="6" applyFont="1"/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8" fontId="0" fillId="0" borderId="1" xfId="6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8" fontId="0" fillId="0" borderId="1" xfId="6" applyFont="1" applyBorder="1" applyAlignment="1">
      <alignment horizontal="right"/>
    </xf>
    <xf numFmtId="38" fontId="1" fillId="4" borderId="1" xfId="6" applyFont="1" applyFill="1" applyBorder="1"/>
    <xf numFmtId="38" fontId="1" fillId="4" borderId="2" xfId="6" applyFont="1" applyFill="1" applyBorder="1"/>
    <xf numFmtId="38" fontId="0" fillId="0" borderId="2" xfId="6" applyFont="1" applyBorder="1"/>
    <xf numFmtId="38" fontId="5" fillId="4" borderId="0" xfId="6" applyFont="1" applyFill="1" applyAlignment="1">
      <alignment horizontal="right"/>
    </xf>
    <xf numFmtId="38" fontId="1" fillId="4" borderId="0" xfId="6" applyFont="1" applyFill="1" applyBorder="1"/>
    <xf numFmtId="0" fontId="0" fillId="4" borderId="0" xfId="0" applyFill="1" applyAlignment="1">
      <alignment horizontal="center"/>
    </xf>
    <xf numFmtId="38" fontId="1" fillId="6" borderId="1" xfId="6" applyFont="1" applyFill="1" applyBorder="1" applyProtection="1">
      <protection locked="0"/>
    </xf>
    <xf numFmtId="9" fontId="1" fillId="6" borderId="1" xfId="6" applyNumberFormat="1" applyFont="1" applyFill="1" applyBorder="1" applyProtection="1">
      <protection locked="0"/>
    </xf>
    <xf numFmtId="38" fontId="1" fillId="4" borderId="0" xfId="6" applyFont="1" applyFill="1"/>
    <xf numFmtId="0" fontId="2" fillId="4" borderId="0" xfId="0" applyFont="1" applyFill="1" applyBorder="1" applyAlignment="1">
      <alignment horizontal="center"/>
    </xf>
    <xf numFmtId="0" fontId="0" fillId="4" borderId="0" xfId="0" applyFill="1"/>
    <xf numFmtId="0" fontId="12" fillId="7" borderId="1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vertical="center" wrapText="1"/>
    </xf>
    <xf numFmtId="9" fontId="1" fillId="4" borderId="0" xfId="4" applyFont="1" applyFill="1" applyAlignment="1"/>
    <xf numFmtId="9" fontId="0" fillId="0" borderId="0" xfId="4" applyFont="1" applyAlignment="1"/>
    <xf numFmtId="9" fontId="12" fillId="7" borderId="17" xfId="4" applyFont="1" applyFill="1" applyBorder="1" applyAlignment="1">
      <alignment horizontal="center" vertical="center" wrapText="1"/>
    </xf>
    <xf numFmtId="9" fontId="13" fillId="8" borderId="17" xfId="4" applyFont="1" applyFill="1" applyBorder="1" applyAlignment="1">
      <alignment horizontal="center" vertical="center" wrapText="1"/>
    </xf>
    <xf numFmtId="184" fontId="1" fillId="4" borderId="0" xfId="4" applyNumberFormat="1" applyFont="1" applyFill="1" applyAlignment="1"/>
    <xf numFmtId="184" fontId="0" fillId="0" borderId="0" xfId="4" applyNumberFormat="1" applyFont="1" applyAlignment="1"/>
    <xf numFmtId="184" fontId="0" fillId="0" borderId="0" xfId="4" applyNumberFormat="1" applyFont="1" applyBorder="1" applyAlignment="1"/>
    <xf numFmtId="38" fontId="1" fillId="4" borderId="0" xfId="6" applyFont="1" applyFill="1"/>
    <xf numFmtId="38" fontId="12" fillId="7" borderId="17" xfId="6" applyFont="1" applyFill="1" applyBorder="1" applyAlignment="1">
      <alignment horizontal="center" vertical="center" wrapText="1"/>
    </xf>
    <xf numFmtId="38" fontId="13" fillId="8" borderId="17" xfId="6" applyFont="1" applyFill="1" applyBorder="1" applyAlignment="1">
      <alignment horizontal="center" vertical="center" wrapText="1"/>
    </xf>
    <xf numFmtId="0" fontId="0" fillId="4" borderId="0" xfId="0" applyFill="1" applyAlignment="1"/>
    <xf numFmtId="38" fontId="1" fillId="4" borderId="1" xfId="6" applyFont="1" applyFill="1" applyBorder="1" applyAlignment="1"/>
    <xf numFmtId="38" fontId="0" fillId="0" borderId="4" xfId="6" applyFont="1" applyBorder="1" applyAlignment="1">
      <alignment horizontal="center"/>
    </xf>
    <xf numFmtId="38" fontId="0" fillId="0" borderId="5" xfId="6" applyFont="1" applyBorder="1" applyAlignment="1">
      <alignment horizontal="center"/>
    </xf>
    <xf numFmtId="38" fontId="0" fillId="0" borderId="6" xfId="6" applyFont="1" applyBorder="1" applyAlignment="1">
      <alignment horizontal="center"/>
    </xf>
    <xf numFmtId="38" fontId="0" fillId="0" borderId="7" xfId="6" applyFont="1" applyBorder="1" applyAlignment="1">
      <alignment horizontal="center"/>
    </xf>
    <xf numFmtId="38" fontId="0" fillId="0" borderId="8" xfId="6" applyFont="1" applyBorder="1" applyAlignment="1">
      <alignment horizontal="center"/>
    </xf>
    <xf numFmtId="38" fontId="0" fillId="0" borderId="9" xfId="6" applyFont="1" applyBorder="1" applyAlignment="1">
      <alignment horizontal="center"/>
    </xf>
    <xf numFmtId="38" fontId="1" fillId="4" borderId="4" xfId="6" applyFont="1" applyFill="1" applyBorder="1" applyAlignment="1">
      <alignment horizontal="center"/>
    </xf>
    <xf numFmtId="38" fontId="1" fillId="4" borderId="5" xfId="6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38" fontId="0" fillId="0" borderId="10" xfId="6" applyFont="1" applyBorder="1" applyAlignment="1">
      <alignment horizontal="center"/>
    </xf>
    <xf numFmtId="38" fontId="0" fillId="0" borderId="11" xfId="6" applyFont="1" applyBorder="1" applyAlignment="1">
      <alignment horizontal="center"/>
    </xf>
    <xf numFmtId="38" fontId="0" fillId="0" borderId="12" xfId="6" applyFont="1" applyBorder="1" applyAlignment="1">
      <alignment horizontal="center"/>
    </xf>
    <xf numFmtId="38" fontId="0" fillId="0" borderId="13" xfId="6" applyFont="1" applyBorder="1" applyAlignment="1">
      <alignment horizontal="center"/>
    </xf>
    <xf numFmtId="38" fontId="0" fillId="0" borderId="14" xfId="6" applyFont="1" applyBorder="1" applyAlignment="1">
      <alignment horizontal="center"/>
    </xf>
    <xf numFmtId="38" fontId="0" fillId="0" borderId="15" xfId="6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vertical="center"/>
    </xf>
  </cellXfs>
  <cellStyles count="9">
    <cellStyle name="Body text" xfId="1"/>
    <cellStyle name="NonPrint_Heading" xfId="2"/>
    <cellStyle name="Product Title" xfId="3"/>
    <cellStyle name="パーセント" xfId="4" builtinId="5"/>
    <cellStyle name="パーセント 2" xfId="5"/>
    <cellStyle name="桁区切り" xfId="6" builtinId="6"/>
    <cellStyle name="桁区切り 2" xfId="7"/>
    <cellStyle name="標準" xfId="0" builtinId="0"/>
    <cellStyle name="標準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44444444444475E-3"/>
          <c:y val="1.6203703703703703E-2"/>
          <c:w val="0.97222222222222221"/>
          <c:h val="0.92592592592592571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7A-49E2-89E9-424D49FB99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7A-49E2-89E9-424D49FB99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7A-49E2-89E9-424D49FB99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97A-49E2-89E9-424D49FB99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97A-49E2-89E9-424D49FB994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税引後利益</c:v>
              </c:pt>
              <c:pt idx="1">
                <c:v>所得税</c:v>
              </c:pt>
              <c:pt idx="2">
                <c:v>住民税</c:v>
              </c:pt>
              <c:pt idx="3">
                <c:v>事業税</c:v>
              </c:pt>
            </c:strLit>
          </c:cat>
          <c:val>
            <c:numRef>
              <c:f>(目標に基づく納税予測!$C$32,目標に基づく納税予測!$C$31,目標に基づく納税予測!$D$31,目標に基づく納税予測!$E$31)</c:f>
              <c:numCache>
                <c:formatCode>#,##0_);[Red]\(#,##0\)</c:formatCode>
                <c:ptCount val="4"/>
                <c:pt idx="0">
                  <c:v>6541700</c:v>
                </c:pt>
                <c:pt idx="1">
                  <c:v>627400</c:v>
                </c:pt>
                <c:pt idx="2">
                  <c:v>543400</c:v>
                </c:pt>
                <c:pt idx="3">
                  <c:v>287500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7A-49E2-89E9-424D49FB9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</xdr:row>
      <xdr:rowOff>0</xdr:rowOff>
    </xdr:from>
    <xdr:to>
      <xdr:col>16</xdr:col>
      <xdr:colOff>619125</xdr:colOff>
      <xdr:row>20</xdr:row>
      <xdr:rowOff>38100</xdr:rowOff>
    </xdr:to>
    <xdr:graphicFrame macro="">
      <xdr:nvGraphicFramePr>
        <xdr:cNvPr id="49316" name="グラフ 5">
          <a:extLst>
            <a:ext uri="{FF2B5EF4-FFF2-40B4-BE49-F238E27FC236}">
              <a16:creationId xmlns:a16="http://schemas.microsoft.com/office/drawing/2014/main" id="{0976CDB3-0D8B-58CC-34F7-E41854D61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22</xdr:row>
      <xdr:rowOff>28574</xdr:rowOff>
    </xdr:from>
    <xdr:to>
      <xdr:col>16</xdr:col>
      <xdr:colOff>619125</xdr:colOff>
      <xdr:row>33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959609D-02E4-7CC4-137E-ED4CD07E6F6C}"/>
            </a:ext>
          </a:extLst>
        </xdr:cNvPr>
        <xdr:cNvSpPr/>
      </xdr:nvSpPr>
      <xdr:spPr>
        <a:xfrm>
          <a:off x="6543675" y="5391149"/>
          <a:ext cx="7981950" cy="2695576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EA2\MyDocu\&#26360;&#24335;\&#19982;&#20449;&#26684;&#20184;&#12369;\&#19982;&#20449;&#26684;&#20184;&#37504;&#34892;&#27169;&#25836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データ"/>
      <sheetName val="評価表"/>
      <sheetName val="評価グラフ"/>
      <sheetName val="格付テーブル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showGridLines="0" tabSelected="1" workbookViewId="0">
      <selection activeCell="E33" sqref="E33"/>
    </sheetView>
  </sheetViews>
  <sheetFormatPr defaultRowHeight="13.5" x14ac:dyDescent="0.15"/>
  <cols>
    <col min="1" max="1" width="7.125" bestFit="1" customWidth="1"/>
    <col min="2" max="2" width="23.5" style="14" bestFit="1" customWidth="1"/>
    <col min="3" max="3" width="10.875" bestFit="1" customWidth="1"/>
    <col min="4" max="7" width="10.875" customWidth="1"/>
    <col min="8" max="8" width="4.625" style="36" customWidth="1"/>
    <col min="9" max="9" width="31.125" bestFit="1" customWidth="1"/>
    <col min="11" max="11" width="12.125" customWidth="1"/>
    <col min="12" max="12" width="4.625" customWidth="1"/>
    <col min="25" max="25" width="26.75" bestFit="1" customWidth="1"/>
    <col min="26" max="27" width="26.75" style="13" customWidth="1"/>
    <col min="28" max="28" width="15" style="42" bestFit="1" customWidth="1"/>
    <col min="29" max="29" width="44.75" bestFit="1" customWidth="1"/>
    <col min="30" max="30" width="9" style="46"/>
  </cols>
  <sheetData>
    <row r="1" spans="1:30" s="36" customFormat="1" ht="21" x14ac:dyDescent="0.2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5"/>
      <c r="T1" s="5"/>
      <c r="U1" s="5"/>
      <c r="V1" s="5"/>
      <c r="Z1" s="48"/>
      <c r="AA1" s="48"/>
      <c r="AB1" s="41"/>
      <c r="AD1" s="45"/>
    </row>
    <row r="2" spans="1:30" s="36" customFormat="1" ht="21" x14ac:dyDescent="0.2">
      <c r="A2" s="1" t="str">
        <f>U2</f>
        <v>今野　友夫様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S2" s="74" t="s">
        <v>44</v>
      </c>
      <c r="T2" s="75"/>
      <c r="U2" s="76" t="s">
        <v>86</v>
      </c>
      <c r="V2" s="77"/>
      <c r="Z2" s="48"/>
      <c r="AA2" s="48"/>
      <c r="AB2" s="41"/>
      <c r="AD2" s="45"/>
    </row>
    <row r="3" spans="1:30" s="36" customFormat="1" ht="19.5" customHeight="1" x14ac:dyDescent="0.2">
      <c r="A3" s="1" t="str">
        <f>U3</f>
        <v>令和４年７月時点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S3" s="74" t="s">
        <v>45</v>
      </c>
      <c r="T3" s="75"/>
      <c r="U3" s="76" t="s">
        <v>82</v>
      </c>
      <c r="V3" s="77"/>
      <c r="Z3" s="48"/>
      <c r="AA3" s="48"/>
      <c r="AB3" s="41"/>
      <c r="AD3" s="45"/>
    </row>
    <row r="4" spans="1:30" s="36" customFormat="1" ht="9.75" customHeight="1" x14ac:dyDescent="0.2">
      <c r="A4" s="35"/>
      <c r="B4" s="35"/>
      <c r="C4" s="35"/>
      <c r="D4" s="35"/>
      <c r="E4" s="35"/>
      <c r="F4" s="35"/>
      <c r="G4" s="35"/>
      <c r="Z4" s="48"/>
      <c r="AA4" s="48"/>
      <c r="AB4" s="41"/>
      <c r="AD4" s="45"/>
    </row>
    <row r="5" spans="1:30" ht="19.5" customHeight="1" x14ac:dyDescent="0.15">
      <c r="A5" s="78" t="s">
        <v>53</v>
      </c>
      <c r="B5" s="78"/>
      <c r="C5" s="78"/>
      <c r="D5" s="78"/>
      <c r="E5" s="78"/>
      <c r="F5" s="78"/>
      <c r="G5" s="78"/>
      <c r="H5" s="72" t="s">
        <v>62</v>
      </c>
      <c r="I5" s="72"/>
      <c r="J5" s="72"/>
      <c r="K5" s="72"/>
      <c r="L5" s="72"/>
      <c r="M5" s="72"/>
      <c r="N5" s="72"/>
      <c r="O5" s="72"/>
      <c r="P5" s="72"/>
      <c r="Q5" s="72"/>
      <c r="R5" s="36"/>
      <c r="S5" s="36"/>
      <c r="T5" s="36"/>
      <c r="U5" s="36"/>
      <c r="V5" s="36"/>
      <c r="W5" s="36"/>
      <c r="X5" s="36"/>
    </row>
    <row r="6" spans="1:30" ht="19.5" customHeight="1" x14ac:dyDescent="0.15">
      <c r="A6" s="61"/>
      <c r="B6" s="62"/>
      <c r="C6" s="17" t="s">
        <v>46</v>
      </c>
      <c r="D6" s="17" t="s">
        <v>47</v>
      </c>
      <c r="E6" s="17" t="s">
        <v>50</v>
      </c>
      <c r="F6" s="17" t="s">
        <v>63</v>
      </c>
      <c r="G6" s="17" t="s">
        <v>49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30" ht="19.5" customHeight="1" x14ac:dyDescent="0.15">
      <c r="A7" s="63" t="s">
        <v>0</v>
      </c>
      <c r="B7" s="20" t="s">
        <v>61</v>
      </c>
      <c r="C7" s="32">
        <v>8000000</v>
      </c>
      <c r="D7" s="19">
        <f>C7</f>
        <v>8000000</v>
      </c>
      <c r="E7" s="19">
        <f>D7</f>
        <v>8000000</v>
      </c>
      <c r="F7" s="65"/>
      <c r="G7" s="6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30" ht="19.5" customHeight="1" x14ac:dyDescent="0.15">
      <c r="A8" s="64"/>
      <c r="B8" s="20" t="s">
        <v>60</v>
      </c>
      <c r="C8" s="32">
        <v>0</v>
      </c>
      <c r="D8" s="26">
        <f>C8</f>
        <v>0</v>
      </c>
      <c r="E8" s="27"/>
      <c r="F8" s="66"/>
      <c r="G8" s="6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30" ht="19.5" customHeight="1" x14ac:dyDescent="0.15">
      <c r="A9" s="64"/>
      <c r="B9" s="20" t="s">
        <v>51</v>
      </c>
      <c r="C9" s="27"/>
      <c r="D9" s="27"/>
      <c r="E9" s="32">
        <v>650000</v>
      </c>
      <c r="F9" s="66"/>
      <c r="G9" s="6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0" ht="19.5" customHeight="1" x14ac:dyDescent="0.15">
      <c r="A10" s="64"/>
      <c r="B10" s="21" t="s">
        <v>1</v>
      </c>
      <c r="C10" s="19">
        <f>SUM(C7:C8)</f>
        <v>8000000</v>
      </c>
      <c r="D10" s="25">
        <f>SUM(D7:D8)</f>
        <v>8000000</v>
      </c>
      <c r="E10" s="25">
        <f>SUM(E7,E9)</f>
        <v>8650000</v>
      </c>
      <c r="F10" s="66"/>
      <c r="G10" s="6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30" ht="19.5" customHeight="1" x14ac:dyDescent="0.15">
      <c r="A11" s="63" t="s">
        <v>2</v>
      </c>
      <c r="B11" s="18" t="s">
        <v>3</v>
      </c>
      <c r="C11" s="19"/>
      <c r="D11" s="19"/>
      <c r="E11" s="68"/>
      <c r="F11" s="66"/>
      <c r="G11" s="6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30" ht="19.5" customHeight="1" x14ac:dyDescent="0.15">
      <c r="A12" s="63"/>
      <c r="B12" s="18" t="s">
        <v>4</v>
      </c>
      <c r="C12" s="32"/>
      <c r="D12" s="26">
        <f>C12</f>
        <v>0</v>
      </c>
      <c r="E12" s="69"/>
      <c r="F12" s="66"/>
      <c r="G12" s="6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30" ht="19.5" customHeight="1" x14ac:dyDescent="0.15">
      <c r="A13" s="63"/>
      <c r="B13" s="18" t="s">
        <v>5</v>
      </c>
      <c r="C13" s="32"/>
      <c r="D13" s="26">
        <f>C13</f>
        <v>0</v>
      </c>
      <c r="E13" s="69"/>
      <c r="F13" s="66"/>
      <c r="G13" s="6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30" ht="19.5" customHeight="1" x14ac:dyDescent="0.15">
      <c r="A14" s="63"/>
      <c r="B14" s="18" t="s">
        <v>6</v>
      </c>
      <c r="C14" s="32">
        <v>150000</v>
      </c>
      <c r="D14" s="26">
        <f>C14</f>
        <v>150000</v>
      </c>
      <c r="E14" s="69"/>
      <c r="F14" s="66"/>
      <c r="G14" s="6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30" ht="19.5" customHeight="1" x14ac:dyDescent="0.15">
      <c r="A15" s="64"/>
      <c r="B15" s="18" t="s">
        <v>7</v>
      </c>
      <c r="C15" s="32">
        <v>840000</v>
      </c>
      <c r="D15" s="26">
        <f>C15</f>
        <v>840000</v>
      </c>
      <c r="E15" s="69"/>
      <c r="F15" s="66"/>
      <c r="G15" s="6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30" ht="19.5" customHeight="1" x14ac:dyDescent="0.15">
      <c r="A16" s="64"/>
      <c r="B16" s="18" t="s">
        <v>8</v>
      </c>
      <c r="C16" s="32">
        <v>80000</v>
      </c>
      <c r="D16" s="32">
        <v>56000</v>
      </c>
      <c r="E16" s="69"/>
      <c r="F16" s="66"/>
      <c r="G16" s="6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30" ht="19.5" customHeight="1" x14ac:dyDescent="0.15">
      <c r="A17" s="64"/>
      <c r="B17" s="18" t="s">
        <v>9</v>
      </c>
      <c r="C17" s="32"/>
      <c r="D17" s="32"/>
      <c r="E17" s="69"/>
      <c r="F17" s="66"/>
      <c r="G17" s="6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30" ht="19.5" customHeight="1" x14ac:dyDescent="0.15">
      <c r="A18" s="64"/>
      <c r="B18" s="18" t="s">
        <v>10</v>
      </c>
      <c r="C18" s="32"/>
      <c r="D18" s="32"/>
      <c r="E18" s="69"/>
      <c r="F18" s="66"/>
      <c r="G18" s="6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30" ht="19.5" customHeight="1" x14ac:dyDescent="0.15">
      <c r="A19" s="64"/>
      <c r="B19" s="18" t="s">
        <v>11</v>
      </c>
      <c r="C19" s="32"/>
      <c r="D19" s="32"/>
      <c r="E19" s="69"/>
      <c r="F19" s="66"/>
      <c r="G19" s="6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30" ht="19.5" customHeight="1" x14ac:dyDescent="0.15">
      <c r="A20" s="64"/>
      <c r="B20" s="18" t="s">
        <v>12</v>
      </c>
      <c r="C20" s="32">
        <v>380000</v>
      </c>
      <c r="D20" s="32">
        <v>330000</v>
      </c>
      <c r="E20" s="69"/>
      <c r="F20" s="66"/>
      <c r="G20" s="66"/>
      <c r="I20" s="2"/>
      <c r="J20" s="3"/>
      <c r="K20" s="3"/>
      <c r="L20" s="3"/>
      <c r="M20" s="2"/>
      <c r="N20" s="3"/>
      <c r="O20" s="3"/>
      <c r="P20" s="3"/>
      <c r="Q20" s="3"/>
      <c r="R20" s="36"/>
      <c r="S20" s="36"/>
      <c r="T20" s="36"/>
      <c r="U20" s="36"/>
      <c r="V20" s="36"/>
      <c r="W20" s="36"/>
      <c r="X20" s="36"/>
    </row>
    <row r="21" spans="1:30" ht="19.5" customHeight="1" x14ac:dyDescent="0.15">
      <c r="A21" s="64"/>
      <c r="B21" s="18" t="s">
        <v>13</v>
      </c>
      <c r="C21" s="32"/>
      <c r="D21" s="32"/>
      <c r="E21" s="69"/>
      <c r="F21" s="66"/>
      <c r="G21" s="6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30" ht="19.5" customHeight="1" x14ac:dyDescent="0.15">
      <c r="A22" s="64"/>
      <c r="B22" s="18" t="s">
        <v>14</v>
      </c>
      <c r="C22" s="32">
        <v>860000</v>
      </c>
      <c r="D22" s="32">
        <v>760000</v>
      </c>
      <c r="E22" s="69"/>
      <c r="F22" s="66"/>
      <c r="G22" s="66"/>
      <c r="H22" s="71" t="s">
        <v>54</v>
      </c>
      <c r="I22" s="72"/>
      <c r="J22" s="72"/>
      <c r="K22" s="72"/>
      <c r="L22" s="72"/>
      <c r="M22" s="72"/>
      <c r="N22" s="72"/>
      <c r="O22" s="72"/>
      <c r="P22" s="72"/>
      <c r="Q22" s="72"/>
      <c r="R22" s="36"/>
      <c r="S22" s="36"/>
      <c r="T22" s="36"/>
      <c r="U22" s="36"/>
      <c r="V22" s="36"/>
      <c r="W22" s="36"/>
      <c r="X22" s="36"/>
    </row>
    <row r="23" spans="1:30" ht="19.5" customHeight="1" x14ac:dyDescent="0.15">
      <c r="A23" s="64"/>
      <c r="B23" s="18" t="s">
        <v>17</v>
      </c>
      <c r="C23" s="32"/>
      <c r="D23" s="26">
        <f>C23</f>
        <v>0</v>
      </c>
      <c r="E23" s="69"/>
      <c r="F23" s="66"/>
      <c r="G23" s="66"/>
      <c r="I23" s="4" t="s">
        <v>55</v>
      </c>
      <c r="J23" s="36"/>
      <c r="K23" s="36"/>
      <c r="L23" s="36"/>
      <c r="M23" s="4" t="s">
        <v>56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30" ht="19.5" customHeight="1" thickBot="1" x14ac:dyDescent="0.2">
      <c r="A24" s="64"/>
      <c r="B24" s="18" t="s">
        <v>21</v>
      </c>
      <c r="C24" s="19">
        <v>480000</v>
      </c>
      <c r="D24" s="19">
        <v>430000</v>
      </c>
      <c r="E24" s="69"/>
      <c r="F24" s="66"/>
      <c r="G24" s="66"/>
      <c r="I24" s="36" t="s">
        <v>15</v>
      </c>
      <c r="J24" s="36"/>
      <c r="K24" s="36"/>
      <c r="L24" s="5"/>
      <c r="M24" s="5" t="s">
        <v>16</v>
      </c>
      <c r="N24" s="5"/>
      <c r="O24" s="5"/>
      <c r="P24" s="5"/>
      <c r="Q24" s="5"/>
      <c r="R24" s="36"/>
      <c r="S24" s="36"/>
      <c r="T24" s="36"/>
      <c r="U24" s="36"/>
      <c r="V24" s="36"/>
      <c r="W24" s="36"/>
      <c r="X24" s="36"/>
    </row>
    <row r="25" spans="1:30" ht="19.5" customHeight="1" thickBot="1" x14ac:dyDescent="0.2">
      <c r="A25" s="64"/>
      <c r="B25" s="11" t="s">
        <v>24</v>
      </c>
      <c r="C25" s="19">
        <f>SUM(C11:C24)</f>
        <v>2790000</v>
      </c>
      <c r="D25" s="19">
        <f>SUM(D12:D24)</f>
        <v>2566000</v>
      </c>
      <c r="E25" s="70"/>
      <c r="F25" s="66"/>
      <c r="G25" s="66"/>
      <c r="I25" s="6" t="s">
        <v>18</v>
      </c>
      <c r="J25" s="6" t="s">
        <v>19</v>
      </c>
      <c r="K25" s="6" t="s">
        <v>20</v>
      </c>
      <c r="L25" s="5"/>
      <c r="M25" s="5"/>
      <c r="N25" s="5"/>
      <c r="O25" s="5"/>
      <c r="P25" s="5"/>
      <c r="Q25" s="5"/>
      <c r="R25" s="36"/>
      <c r="S25" s="36"/>
      <c r="T25" s="36"/>
      <c r="U25" s="36"/>
      <c r="V25" s="36"/>
      <c r="W25" s="36"/>
      <c r="X25" s="36"/>
      <c r="Y25" s="37" t="s">
        <v>64</v>
      </c>
      <c r="Z25" s="49"/>
      <c r="AA25" s="49"/>
      <c r="AB25" s="43" t="s">
        <v>65</v>
      </c>
      <c r="AC25" s="38" t="s">
        <v>66</v>
      </c>
    </row>
    <row r="26" spans="1:30" ht="19.5" customHeight="1" thickBot="1" x14ac:dyDescent="0.2">
      <c r="A26" s="11" t="s">
        <v>28</v>
      </c>
      <c r="B26" s="11" t="s">
        <v>29</v>
      </c>
      <c r="C26" s="19">
        <f>IF(C10-C25&lt;0,0,ROUNDDOWN((C10-C25),-3))</f>
        <v>5210000</v>
      </c>
      <c r="D26" s="19">
        <f>IF(D10-D25&lt;0,0,ROUNDDOWN((D10-D25),-3))</f>
        <v>5434000</v>
      </c>
      <c r="E26" s="19">
        <f>IF(E10-2900000&lt;0,0,ROUNDDOWN(E10-2900000,-3))</f>
        <v>5750000</v>
      </c>
      <c r="F26" s="66"/>
      <c r="G26" s="66"/>
      <c r="I26" s="7" t="s">
        <v>22</v>
      </c>
      <c r="J26" s="8">
        <v>0.05</v>
      </c>
      <c r="K26" s="9" t="s">
        <v>23</v>
      </c>
      <c r="L26" s="5"/>
      <c r="M26" s="10" t="s">
        <v>57</v>
      </c>
      <c r="N26" s="5"/>
      <c r="O26" s="5"/>
      <c r="P26" s="5"/>
      <c r="Q26" s="5"/>
      <c r="R26" s="36"/>
      <c r="S26" s="36"/>
      <c r="T26" s="36"/>
      <c r="U26" s="36"/>
      <c r="V26" s="36"/>
      <c r="W26" s="36"/>
      <c r="X26" s="36"/>
      <c r="Y26" s="39" t="s">
        <v>67</v>
      </c>
      <c r="Z26" s="50">
        <v>0</v>
      </c>
      <c r="AA26" s="50">
        <v>1950000</v>
      </c>
      <c r="AB26" s="44">
        <v>0.05</v>
      </c>
      <c r="AC26" s="40" t="s">
        <v>68</v>
      </c>
      <c r="AD26" s="46">
        <v>0.23558000000000001</v>
      </c>
    </row>
    <row r="27" spans="1:30" ht="19.5" customHeight="1" thickBot="1" x14ac:dyDescent="0.2">
      <c r="A27" s="22"/>
      <c r="B27" s="11" t="s">
        <v>33</v>
      </c>
      <c r="C27" s="19">
        <f>IF(C26&lt;=1950000,ROUNDDOWN(C26*0.05*1.021,-2),IF(C26&lt;=3300000,ROUNDDOWN((C26*0.1-97500)*1.021,-2),IF(C26&lt;=6950000,ROUNDDOWN((C26*0.2-427500)*1.021,-2),IF(C26&lt;=9000000,ROUNDDOWN((C26*0.23-636000)*1.021,-2),IF(C26&lt;=18000000,ROUNDDOWN((C26*0.33-1536000)*1.021,-2),IF(C26&lt;=40000000,ROUNDDOWN((C26*0.4-2796000)*1.021,-2),ROUNDDOWN((C26*0.45-4796000)*1.021,-2)))))))</f>
        <v>627400</v>
      </c>
      <c r="D27" s="28"/>
      <c r="E27" s="28"/>
      <c r="F27" s="66"/>
      <c r="G27" s="66"/>
      <c r="I27" s="7" t="s">
        <v>25</v>
      </c>
      <c r="J27" s="8">
        <v>0.1</v>
      </c>
      <c r="K27" s="9" t="s">
        <v>26</v>
      </c>
      <c r="L27" s="5"/>
      <c r="M27" s="5" t="s">
        <v>27</v>
      </c>
      <c r="N27" s="5"/>
      <c r="O27" s="5"/>
      <c r="P27" s="5"/>
      <c r="Q27" s="5"/>
      <c r="R27" s="36"/>
      <c r="S27" s="36"/>
      <c r="T27" s="36"/>
      <c r="U27" s="36"/>
      <c r="V27" s="36"/>
      <c r="W27" s="36"/>
      <c r="X27" s="36"/>
      <c r="Y27" s="39" t="s">
        <v>69</v>
      </c>
      <c r="Z27" s="50">
        <v>1950001</v>
      </c>
      <c r="AA27" s="50">
        <v>3300000</v>
      </c>
      <c r="AB27" s="44">
        <v>0.1</v>
      </c>
      <c r="AC27" s="40" t="s">
        <v>70</v>
      </c>
      <c r="AD27" s="46">
        <v>0.25064999999999998</v>
      </c>
    </row>
    <row r="28" spans="1:30" ht="19.5" customHeight="1" thickBot="1" x14ac:dyDescent="0.2">
      <c r="A28" s="22"/>
      <c r="B28" s="23" t="s">
        <v>48</v>
      </c>
      <c r="C28" s="28"/>
      <c r="D28" s="19">
        <f>ROUNDDOWN(D26*0.1,-2)</f>
        <v>543400</v>
      </c>
      <c r="E28" s="28"/>
      <c r="F28" s="66"/>
      <c r="G28" s="66"/>
      <c r="I28" s="7" t="s">
        <v>30</v>
      </c>
      <c r="J28" s="8">
        <v>0.2</v>
      </c>
      <c r="K28" s="9" t="s">
        <v>31</v>
      </c>
      <c r="L28" s="5"/>
      <c r="M28" s="5" t="s">
        <v>32</v>
      </c>
      <c r="N28" s="5"/>
      <c r="O28" s="5"/>
      <c r="P28" s="5"/>
      <c r="Q28" s="5"/>
      <c r="R28" s="36"/>
      <c r="S28" s="36"/>
      <c r="T28" s="36"/>
      <c r="U28" s="36"/>
      <c r="V28" s="36"/>
      <c r="W28" s="36"/>
      <c r="X28" s="36"/>
      <c r="Y28" s="39" t="s">
        <v>71</v>
      </c>
      <c r="Z28" s="50">
        <v>3300001</v>
      </c>
      <c r="AA28" s="50">
        <v>6950000</v>
      </c>
      <c r="AB28" s="44">
        <v>0.2</v>
      </c>
      <c r="AC28" s="40" t="s">
        <v>72</v>
      </c>
      <c r="AD28" s="46">
        <v>0.28743000000000002</v>
      </c>
    </row>
    <row r="29" spans="1:30" ht="19.5" customHeight="1" thickBot="1" x14ac:dyDescent="0.2">
      <c r="A29" s="22"/>
      <c r="B29" s="24" t="s">
        <v>39</v>
      </c>
      <c r="C29" s="28"/>
      <c r="D29" s="28"/>
      <c r="E29" s="19">
        <f>ROUNDDOWN(E26*E33,-2)</f>
        <v>287500</v>
      </c>
      <c r="F29" s="66"/>
      <c r="G29" s="66"/>
      <c r="I29" s="7" t="s">
        <v>34</v>
      </c>
      <c r="J29" s="8">
        <v>0.23</v>
      </c>
      <c r="K29" s="9" t="s">
        <v>35</v>
      </c>
      <c r="L29" s="5"/>
      <c r="M29" s="5" t="s">
        <v>36</v>
      </c>
      <c r="N29" s="5"/>
      <c r="O29" s="5"/>
      <c r="P29" s="5"/>
      <c r="Q29" s="5"/>
      <c r="R29" s="36"/>
      <c r="S29" s="36"/>
      <c r="T29" s="36"/>
      <c r="U29" s="36"/>
      <c r="V29" s="36"/>
      <c r="W29" s="36"/>
      <c r="X29" s="36"/>
      <c r="Y29" s="39" t="s">
        <v>73</v>
      </c>
      <c r="Z29" s="50">
        <v>6950001</v>
      </c>
      <c r="AA29" s="50">
        <v>9000000</v>
      </c>
      <c r="AB29" s="44">
        <v>0.23</v>
      </c>
      <c r="AC29" s="40" t="s">
        <v>74</v>
      </c>
      <c r="AD29" s="46">
        <v>0.30066999999999999</v>
      </c>
    </row>
    <row r="30" spans="1:30" ht="19.5" customHeight="1" thickBot="1" x14ac:dyDescent="0.2">
      <c r="A30" s="22"/>
      <c r="B30" s="23" t="s">
        <v>52</v>
      </c>
      <c r="C30" s="32"/>
      <c r="D30" s="32"/>
      <c r="E30" s="32"/>
      <c r="F30" s="67"/>
      <c r="G30" s="67"/>
      <c r="I30" s="7" t="s">
        <v>37</v>
      </c>
      <c r="J30" s="8">
        <v>0.33</v>
      </c>
      <c r="K30" s="9" t="s">
        <v>38</v>
      </c>
      <c r="L30" s="5"/>
      <c r="M30" s="5"/>
      <c r="N30" s="5"/>
      <c r="O30" s="5"/>
      <c r="P30" s="5"/>
      <c r="Q30" s="5"/>
      <c r="R30" s="36"/>
      <c r="S30" s="36"/>
      <c r="T30" s="36"/>
      <c r="U30" s="36"/>
      <c r="V30" s="36"/>
      <c r="W30" s="36"/>
      <c r="X30" s="36"/>
      <c r="Y30" s="39" t="s">
        <v>75</v>
      </c>
      <c r="Z30" s="50">
        <v>9000001</v>
      </c>
      <c r="AA30" s="50">
        <v>18000000</v>
      </c>
      <c r="AB30" s="44">
        <v>0.33</v>
      </c>
      <c r="AC30" s="40" t="s">
        <v>76</v>
      </c>
      <c r="AD30" s="46">
        <v>0.35519000000000001</v>
      </c>
    </row>
    <row r="31" spans="1:30" ht="19.5" customHeight="1" thickBot="1" x14ac:dyDescent="0.2">
      <c r="A31" s="22"/>
      <c r="B31" s="11" t="s">
        <v>41</v>
      </c>
      <c r="C31" s="19">
        <f>IF(C27+C30&lt;0,0,SUM(C27:C30))</f>
        <v>627400</v>
      </c>
      <c r="D31" s="19">
        <f>IF(D28+D30&lt;0,0,SUM(D27:D30))</f>
        <v>543400</v>
      </c>
      <c r="E31" s="19">
        <f>IF(E27+E30&lt;0,0,SUM(E27:E30))</f>
        <v>287500</v>
      </c>
      <c r="F31" s="32">
        <v>0</v>
      </c>
      <c r="G31" s="25">
        <f>SUM(C31:F31)</f>
        <v>1458300</v>
      </c>
      <c r="I31" s="7" t="s">
        <v>83</v>
      </c>
      <c r="J31" s="8">
        <v>0.4</v>
      </c>
      <c r="K31" s="9" t="s">
        <v>40</v>
      </c>
      <c r="L31" s="5"/>
      <c r="M31" s="5"/>
      <c r="N31" s="5"/>
      <c r="O31" s="5"/>
      <c r="P31" s="5"/>
      <c r="Q31" s="5"/>
      <c r="R31" s="36"/>
      <c r="S31" s="36"/>
      <c r="T31" s="36"/>
      <c r="U31" s="36"/>
      <c r="V31" s="36"/>
      <c r="W31" s="36"/>
      <c r="X31" s="36"/>
      <c r="Y31" s="39" t="s">
        <v>77</v>
      </c>
      <c r="Z31" s="50">
        <v>18000001</v>
      </c>
      <c r="AA31" s="50">
        <v>40000000</v>
      </c>
      <c r="AB31" s="44">
        <v>0.4</v>
      </c>
      <c r="AC31" s="40" t="s">
        <v>78</v>
      </c>
      <c r="AD31" s="46">
        <v>0.40683000000000002</v>
      </c>
    </row>
    <row r="32" spans="1:30" s="12" customFormat="1" ht="19.5" customHeight="1" thickBot="1" x14ac:dyDescent="0.2">
      <c r="A32" s="22"/>
      <c r="B32" s="21" t="s">
        <v>42</v>
      </c>
      <c r="C32" s="19">
        <f>C7-C31-D31-E31</f>
        <v>6541700</v>
      </c>
      <c r="D32" s="53"/>
      <c r="E32" s="54"/>
      <c r="F32" s="55"/>
      <c r="G32" s="56"/>
      <c r="H32" s="5"/>
      <c r="I32" s="7" t="s">
        <v>84</v>
      </c>
      <c r="J32" s="8">
        <v>0.45</v>
      </c>
      <c r="K32" s="9" t="s">
        <v>85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9" t="s">
        <v>79</v>
      </c>
      <c r="Z32" s="50"/>
      <c r="AA32" s="50"/>
      <c r="AB32" s="44">
        <v>0.45</v>
      </c>
      <c r="AC32" s="40" t="s">
        <v>80</v>
      </c>
      <c r="AD32" s="47">
        <v>0.45396999999999998</v>
      </c>
    </row>
    <row r="33" spans="1:30" s="13" customFormat="1" ht="19.5" customHeight="1" x14ac:dyDescent="0.15">
      <c r="A33" s="15"/>
      <c r="B33" s="16" t="s">
        <v>58</v>
      </c>
      <c r="C33" s="59"/>
      <c r="D33" s="60"/>
      <c r="E33" s="33">
        <v>0.05</v>
      </c>
      <c r="F33" s="57"/>
      <c r="G33" s="58"/>
      <c r="H33" s="36"/>
      <c r="I33" s="36"/>
      <c r="J33" s="36"/>
      <c r="K33" s="36"/>
      <c r="L33" s="36"/>
      <c r="M33" s="36"/>
      <c r="N33" s="36"/>
      <c r="O33" s="36"/>
      <c r="P33" s="36"/>
      <c r="Q33" s="34"/>
      <c r="R33" s="34"/>
      <c r="S33" s="34"/>
      <c r="T33" s="34"/>
      <c r="U33" s="34"/>
      <c r="V33" s="34"/>
      <c r="W33" s="34"/>
      <c r="X33" s="34"/>
      <c r="AB33" s="42"/>
      <c r="AD33" s="46"/>
    </row>
    <row r="34" spans="1:30" s="13" customFormat="1" x14ac:dyDescent="0.15">
      <c r="A34" s="5"/>
      <c r="B34" s="16" t="s">
        <v>81</v>
      </c>
      <c r="C34" s="26"/>
      <c r="D34" s="52">
        <f>ROUNDDOWN(D28*VLOOKUP(D26,$Z$26:$AD$32,5,TRUE)+2000,-2)</f>
        <v>158100</v>
      </c>
      <c r="E34" s="30"/>
      <c r="F34" s="30"/>
      <c r="G34" s="30"/>
      <c r="H34" s="36"/>
      <c r="I34" s="36"/>
      <c r="J34" s="36"/>
      <c r="K34" s="36"/>
      <c r="L34" s="36"/>
      <c r="M34" s="36"/>
      <c r="N34" s="36"/>
      <c r="O34" s="36"/>
      <c r="P34" s="36"/>
      <c r="Q34" s="34"/>
      <c r="R34" s="34"/>
      <c r="S34" s="34"/>
      <c r="T34" s="34"/>
      <c r="U34" s="34"/>
      <c r="V34" s="34"/>
      <c r="W34" s="34"/>
      <c r="X34" s="34"/>
      <c r="AB34" s="42"/>
      <c r="AD34" s="46"/>
    </row>
    <row r="35" spans="1:30" s="13" customFormat="1" x14ac:dyDescent="0.15">
      <c r="A35" s="5"/>
      <c r="E35" s="30"/>
      <c r="F35" s="30"/>
      <c r="G35" s="30"/>
      <c r="H35" s="36"/>
      <c r="I35" s="36"/>
      <c r="J35" s="36"/>
      <c r="K35" s="36"/>
      <c r="L35" s="36"/>
      <c r="M35" s="36"/>
      <c r="N35" s="36"/>
      <c r="O35" s="36"/>
      <c r="P35" s="36"/>
      <c r="Q35" s="29" t="s">
        <v>59</v>
      </c>
      <c r="R35" s="34"/>
      <c r="S35" s="34"/>
      <c r="T35" s="34"/>
      <c r="U35" s="34"/>
      <c r="V35" s="34"/>
      <c r="W35" s="34"/>
      <c r="X35" s="34"/>
      <c r="AB35" s="42"/>
      <c r="AD35" s="46"/>
    </row>
    <row r="36" spans="1:30" s="13" customFormat="1" x14ac:dyDescent="0.15">
      <c r="A36" s="5"/>
      <c r="B36" s="51"/>
      <c r="D36" s="30"/>
      <c r="E36" s="30"/>
      <c r="F36" s="30"/>
      <c r="G36" s="30"/>
      <c r="H36" s="36"/>
      <c r="I36" s="36"/>
      <c r="J36" s="36"/>
      <c r="K36" s="36"/>
      <c r="L36" s="36"/>
      <c r="M36" s="36"/>
      <c r="N36" s="36"/>
      <c r="O36" s="36"/>
      <c r="P36" s="36"/>
      <c r="Q36" s="34"/>
      <c r="R36" s="34"/>
      <c r="S36" s="34"/>
      <c r="T36" s="34"/>
      <c r="U36" s="34"/>
      <c r="V36" s="34"/>
      <c r="W36" s="34"/>
      <c r="X36" s="34"/>
      <c r="AB36" s="42"/>
      <c r="AD36" s="46"/>
    </row>
    <row r="37" spans="1:30" s="13" customFormat="1" x14ac:dyDescent="0.15">
      <c r="A37" s="36"/>
      <c r="B37" s="51"/>
      <c r="C37" s="30"/>
      <c r="D37" s="34"/>
      <c r="E37" s="34"/>
      <c r="F37" s="34"/>
      <c r="G37" s="34"/>
      <c r="H37" s="36"/>
      <c r="I37" s="36"/>
      <c r="J37" s="36"/>
      <c r="K37" s="36"/>
      <c r="L37" s="36"/>
      <c r="M37" s="36"/>
      <c r="N37" s="36"/>
      <c r="O37" s="36"/>
      <c r="P37" s="36"/>
      <c r="Q37" s="34"/>
      <c r="R37" s="34"/>
      <c r="S37" s="34"/>
      <c r="T37" s="34"/>
      <c r="U37" s="34"/>
      <c r="V37" s="34"/>
      <c r="W37" s="34"/>
      <c r="X37" s="34"/>
      <c r="AB37" s="42"/>
      <c r="AD37" s="46"/>
    </row>
    <row r="38" spans="1:30" s="13" customFormat="1" x14ac:dyDescent="0.15">
      <c r="A38" s="36"/>
      <c r="B38" s="51"/>
      <c r="C38" s="34"/>
      <c r="D38" s="34"/>
      <c r="E38" s="34"/>
      <c r="F38" s="34"/>
      <c r="G38" s="34"/>
      <c r="H38" s="36"/>
      <c r="I38" s="36"/>
      <c r="J38" s="36"/>
      <c r="K38" s="36"/>
      <c r="L38" s="36"/>
      <c r="M38" s="36"/>
      <c r="N38" s="36"/>
      <c r="O38" s="36"/>
      <c r="P38" s="36"/>
      <c r="Q38" s="34"/>
      <c r="AB38" s="42"/>
      <c r="AD38" s="46"/>
    </row>
    <row r="39" spans="1:30" s="13" customFormat="1" x14ac:dyDescent="0.15">
      <c r="A39" s="36"/>
      <c r="B39" s="51"/>
      <c r="C39" s="34"/>
      <c r="D39" s="34"/>
      <c r="E39" s="34"/>
      <c r="F39" s="34"/>
      <c r="G39" s="34"/>
      <c r="H39" s="36"/>
      <c r="I39" s="36"/>
      <c r="J39" s="36"/>
      <c r="K39" s="36"/>
      <c r="L39" s="36"/>
      <c r="M39" s="36"/>
      <c r="N39" s="36"/>
      <c r="O39" s="36"/>
      <c r="P39" s="36"/>
      <c r="Q39" s="34"/>
      <c r="AB39" s="42"/>
      <c r="AD39" s="46"/>
    </row>
    <row r="40" spans="1:30" s="13" customFormat="1" x14ac:dyDescent="0.15">
      <c r="A40" s="36"/>
      <c r="B40" s="51"/>
      <c r="D40" s="34"/>
      <c r="E40" s="34"/>
      <c r="F40" s="34"/>
      <c r="G40" s="34"/>
      <c r="H40" s="36"/>
      <c r="I40" s="36"/>
      <c r="J40" s="36"/>
      <c r="K40" s="36"/>
      <c r="L40" s="36"/>
      <c r="M40" s="36"/>
      <c r="N40" s="36"/>
      <c r="O40" s="36"/>
      <c r="P40" s="36"/>
      <c r="Q40" s="34"/>
      <c r="AB40" s="42"/>
      <c r="AD40" s="46"/>
    </row>
    <row r="41" spans="1:30" s="13" customFormat="1" x14ac:dyDescent="0.15">
      <c r="A41" s="36"/>
      <c r="B41" s="51"/>
      <c r="C41" s="34"/>
      <c r="D41" s="34"/>
      <c r="E41" s="34"/>
      <c r="F41" s="34"/>
      <c r="G41" s="34"/>
      <c r="H41" s="36"/>
      <c r="I41" s="36"/>
      <c r="J41" s="36"/>
      <c r="K41" s="36"/>
      <c r="L41" s="36"/>
      <c r="M41" s="36"/>
      <c r="N41" s="36"/>
      <c r="O41" s="36"/>
      <c r="P41" s="36"/>
      <c r="Q41" s="34"/>
      <c r="AB41" s="42"/>
      <c r="AD41" s="46"/>
    </row>
    <row r="42" spans="1:30" s="13" customFormat="1" x14ac:dyDescent="0.15">
      <c r="A42" s="36"/>
      <c r="B42" s="51"/>
      <c r="C42" s="34"/>
      <c r="D42" s="34"/>
      <c r="E42" s="34"/>
      <c r="F42" s="34"/>
      <c r="G42" s="34"/>
      <c r="H42" s="36"/>
      <c r="I42" s="36"/>
      <c r="J42" s="36"/>
      <c r="K42" s="36"/>
      <c r="L42" s="36"/>
      <c r="M42" s="36"/>
      <c r="N42" s="36"/>
      <c r="O42" s="36"/>
      <c r="P42" s="36"/>
      <c r="Q42" s="34"/>
      <c r="AB42" s="42"/>
      <c r="AD42" s="46"/>
    </row>
    <row r="43" spans="1:30" s="13" customFormat="1" x14ac:dyDescent="0.15">
      <c r="A43" s="36"/>
      <c r="B43" s="51"/>
      <c r="C43" s="34"/>
      <c r="D43" s="34"/>
      <c r="E43" s="34"/>
      <c r="F43" s="34"/>
      <c r="G43" s="34"/>
      <c r="H43" s="36"/>
      <c r="I43" s="36"/>
      <c r="J43" s="36"/>
      <c r="K43" s="36"/>
      <c r="L43" s="36"/>
      <c r="M43" s="36"/>
      <c r="N43" s="36"/>
      <c r="O43" s="36"/>
      <c r="P43" s="36"/>
      <c r="Q43" s="34"/>
      <c r="AB43" s="42"/>
      <c r="AD43" s="46"/>
    </row>
    <row r="44" spans="1:30" s="13" customFormat="1" x14ac:dyDescent="0.15">
      <c r="A44" s="36"/>
      <c r="B44" s="51"/>
      <c r="C44" s="34"/>
      <c r="D44" s="34"/>
      <c r="E44" s="34"/>
      <c r="F44" s="34"/>
      <c r="G44" s="34"/>
      <c r="H44" s="36"/>
      <c r="I44" s="36"/>
      <c r="J44" s="36"/>
      <c r="K44" s="36"/>
      <c r="L44" s="36"/>
      <c r="M44" s="36"/>
      <c r="N44" s="36"/>
      <c r="O44" s="36"/>
      <c r="P44" s="36"/>
      <c r="Q44" s="34"/>
      <c r="AB44" s="42"/>
      <c r="AD44" s="46"/>
    </row>
    <row r="45" spans="1:30" s="13" customFormat="1" x14ac:dyDescent="0.15">
      <c r="A45" s="36"/>
      <c r="B45" s="31"/>
      <c r="C45" s="34"/>
      <c r="D45" s="34"/>
      <c r="E45" s="34"/>
      <c r="F45" s="34"/>
      <c r="G45" s="34"/>
      <c r="H45" s="36"/>
      <c r="I45" s="36"/>
      <c r="J45" s="36"/>
      <c r="K45" s="36"/>
      <c r="L45" s="36"/>
      <c r="M45" s="36"/>
      <c r="N45" s="36"/>
      <c r="O45" s="36"/>
      <c r="P45" s="36"/>
      <c r="Q45" s="34"/>
      <c r="AB45" s="42"/>
      <c r="AD45" s="46"/>
    </row>
    <row r="46" spans="1:30" s="13" customFormat="1" x14ac:dyDescent="0.15">
      <c r="A46" s="36"/>
      <c r="B46" s="31"/>
      <c r="C46" s="34"/>
      <c r="D46" s="34"/>
      <c r="E46" s="34"/>
      <c r="F46" s="34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4"/>
      <c r="AB46" s="42"/>
      <c r="AD46" s="46"/>
    </row>
    <row r="47" spans="1:30" s="13" customFormat="1" x14ac:dyDescent="0.15">
      <c r="A47" s="36"/>
      <c r="B47" s="31"/>
      <c r="C47" s="34"/>
      <c r="D47" s="34"/>
      <c r="E47" s="34"/>
      <c r="F47" s="34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4"/>
      <c r="AB47" s="42"/>
      <c r="AD47" s="46"/>
    </row>
    <row r="48" spans="1:30" s="13" customFormat="1" x14ac:dyDescent="0.15">
      <c r="A48"/>
      <c r="B48" s="14"/>
      <c r="H48" s="36"/>
      <c r="I48"/>
      <c r="J48"/>
      <c r="K48"/>
      <c r="L48"/>
      <c r="M48"/>
      <c r="N48"/>
      <c r="O48"/>
      <c r="P48"/>
      <c r="AB48" s="42"/>
      <c r="AD48" s="46"/>
    </row>
    <row r="49" spans="1:30" s="13" customFormat="1" x14ac:dyDescent="0.15">
      <c r="A49"/>
      <c r="B49" s="14"/>
      <c r="H49" s="36"/>
      <c r="I49"/>
      <c r="J49"/>
      <c r="K49"/>
      <c r="L49"/>
      <c r="M49"/>
      <c r="N49"/>
      <c r="O49"/>
      <c r="P49"/>
      <c r="AB49" s="42"/>
      <c r="AD49" s="46"/>
    </row>
    <row r="50" spans="1:30" s="13" customFormat="1" x14ac:dyDescent="0.15">
      <c r="A50"/>
      <c r="B50" s="14"/>
      <c r="H50" s="36"/>
      <c r="I50"/>
      <c r="J50"/>
      <c r="K50"/>
      <c r="L50"/>
      <c r="M50"/>
      <c r="N50"/>
      <c r="O50"/>
      <c r="P50"/>
      <c r="AB50" s="42"/>
      <c r="AD50" s="46"/>
    </row>
    <row r="51" spans="1:30" s="13" customFormat="1" x14ac:dyDescent="0.15">
      <c r="A51"/>
      <c r="B51" s="14"/>
      <c r="H51" s="36"/>
      <c r="I51"/>
      <c r="J51"/>
      <c r="K51"/>
      <c r="L51"/>
      <c r="M51"/>
      <c r="N51"/>
      <c r="O51"/>
      <c r="P51"/>
      <c r="AB51" s="42"/>
      <c r="AD51" s="46"/>
    </row>
    <row r="52" spans="1:30" s="13" customFormat="1" x14ac:dyDescent="0.15">
      <c r="A52"/>
      <c r="B52" s="14"/>
      <c r="H52" s="36"/>
      <c r="I52"/>
      <c r="J52"/>
      <c r="K52"/>
      <c r="L52"/>
      <c r="M52"/>
      <c r="N52"/>
      <c r="O52"/>
      <c r="P52"/>
      <c r="AB52" s="42"/>
      <c r="AD52" s="46"/>
    </row>
    <row r="53" spans="1:30" s="13" customFormat="1" x14ac:dyDescent="0.15">
      <c r="A53"/>
      <c r="B53" s="14"/>
      <c r="H53" s="36"/>
      <c r="I53"/>
      <c r="J53"/>
      <c r="K53"/>
      <c r="L53"/>
      <c r="M53"/>
      <c r="N53"/>
      <c r="O53"/>
      <c r="P53"/>
      <c r="AB53" s="42"/>
      <c r="AD53" s="46"/>
    </row>
    <row r="54" spans="1:30" s="13" customFormat="1" x14ac:dyDescent="0.15">
      <c r="A54"/>
      <c r="B54" s="14"/>
      <c r="H54" s="36"/>
      <c r="I54"/>
      <c r="J54"/>
      <c r="K54"/>
      <c r="L54"/>
      <c r="M54"/>
      <c r="N54"/>
      <c r="O54"/>
      <c r="P54"/>
      <c r="AB54" s="42"/>
      <c r="AD54" s="46"/>
    </row>
    <row r="55" spans="1:30" s="13" customFormat="1" x14ac:dyDescent="0.15">
      <c r="A55"/>
      <c r="B55" s="14"/>
      <c r="H55" s="36"/>
      <c r="I55"/>
      <c r="J55"/>
      <c r="K55"/>
      <c r="L55"/>
      <c r="M55"/>
      <c r="N55"/>
      <c r="O55"/>
      <c r="P55"/>
      <c r="AB55" s="42"/>
      <c r="AD55" s="46"/>
    </row>
    <row r="56" spans="1:30" s="13" customFormat="1" x14ac:dyDescent="0.15">
      <c r="A56"/>
      <c r="B56" s="14"/>
      <c r="H56" s="36"/>
      <c r="I56"/>
      <c r="J56"/>
      <c r="K56"/>
      <c r="L56"/>
      <c r="M56"/>
      <c r="N56"/>
      <c r="O56"/>
      <c r="P56"/>
      <c r="AB56" s="42"/>
      <c r="AD56" s="46"/>
    </row>
    <row r="57" spans="1:30" s="13" customFormat="1" x14ac:dyDescent="0.15">
      <c r="A57"/>
      <c r="B57" s="14"/>
      <c r="H57" s="36"/>
      <c r="I57"/>
      <c r="J57"/>
      <c r="K57"/>
      <c r="L57"/>
      <c r="M57"/>
      <c r="N57"/>
      <c r="O57"/>
      <c r="P57"/>
      <c r="AB57" s="42"/>
      <c r="AD57" s="46"/>
    </row>
    <row r="58" spans="1:30" s="13" customFormat="1" x14ac:dyDescent="0.15">
      <c r="A58"/>
      <c r="B58" s="14"/>
      <c r="H58" s="36"/>
      <c r="I58"/>
      <c r="J58"/>
      <c r="K58"/>
      <c r="L58"/>
      <c r="M58"/>
      <c r="N58"/>
      <c r="O58"/>
      <c r="P58"/>
      <c r="AB58" s="42"/>
      <c r="AD58" s="46"/>
    </row>
    <row r="59" spans="1:30" s="13" customFormat="1" x14ac:dyDescent="0.15">
      <c r="A59"/>
      <c r="B59" s="14"/>
      <c r="H59" s="36"/>
      <c r="I59"/>
      <c r="J59"/>
      <c r="K59"/>
      <c r="L59"/>
      <c r="M59"/>
      <c r="N59"/>
      <c r="O59"/>
      <c r="P59"/>
      <c r="AB59" s="42"/>
      <c r="AD59" s="46"/>
    </row>
    <row r="60" spans="1:30" s="13" customFormat="1" x14ac:dyDescent="0.15">
      <c r="A60"/>
      <c r="B60" s="14"/>
      <c r="H60" s="36"/>
      <c r="I60"/>
      <c r="J60"/>
      <c r="K60"/>
      <c r="L60"/>
      <c r="M60"/>
      <c r="N60"/>
      <c r="O60"/>
      <c r="P60"/>
      <c r="AB60" s="42"/>
      <c r="AD60" s="46"/>
    </row>
    <row r="61" spans="1:30" s="13" customFormat="1" x14ac:dyDescent="0.15">
      <c r="A61"/>
      <c r="B61" s="14"/>
      <c r="H61" s="36"/>
      <c r="I61"/>
      <c r="J61"/>
      <c r="K61"/>
      <c r="L61"/>
      <c r="M61"/>
      <c r="N61"/>
      <c r="O61"/>
      <c r="P61"/>
      <c r="AB61" s="42"/>
      <c r="AD61" s="46"/>
    </row>
    <row r="62" spans="1:30" s="13" customFormat="1" x14ac:dyDescent="0.15">
      <c r="A62"/>
      <c r="B62" s="14"/>
      <c r="H62" s="36"/>
      <c r="I62"/>
      <c r="J62"/>
      <c r="K62"/>
      <c r="L62"/>
      <c r="M62"/>
      <c r="N62"/>
      <c r="O62"/>
      <c r="P62"/>
      <c r="AB62" s="42"/>
      <c r="AD62" s="46"/>
    </row>
    <row r="63" spans="1:30" s="13" customFormat="1" x14ac:dyDescent="0.15">
      <c r="A63"/>
      <c r="B63" s="14"/>
      <c r="H63" s="36"/>
      <c r="I63"/>
      <c r="J63"/>
      <c r="K63"/>
      <c r="L63"/>
      <c r="M63"/>
      <c r="N63"/>
      <c r="O63"/>
      <c r="P63"/>
      <c r="AB63" s="42"/>
      <c r="AD63" s="46"/>
    </row>
    <row r="64" spans="1:30" s="13" customFormat="1" x14ac:dyDescent="0.15">
      <c r="A64"/>
      <c r="B64" s="14"/>
      <c r="H64" s="36"/>
      <c r="I64"/>
      <c r="J64"/>
      <c r="K64"/>
      <c r="L64"/>
      <c r="M64"/>
      <c r="N64"/>
      <c r="O64"/>
      <c r="P64"/>
      <c r="AB64" s="42"/>
      <c r="AD64" s="46"/>
    </row>
    <row r="65" spans="1:30" s="13" customFormat="1" x14ac:dyDescent="0.15">
      <c r="A65"/>
      <c r="B65" s="14"/>
      <c r="H65" s="36"/>
      <c r="I65"/>
      <c r="J65"/>
      <c r="K65"/>
      <c r="L65"/>
      <c r="M65"/>
      <c r="N65"/>
      <c r="O65"/>
      <c r="P65"/>
      <c r="AB65" s="42"/>
      <c r="AD65" s="46"/>
    </row>
    <row r="66" spans="1:30" s="13" customFormat="1" x14ac:dyDescent="0.15">
      <c r="A66"/>
      <c r="B66" s="14"/>
      <c r="H66" s="36"/>
      <c r="I66"/>
      <c r="J66"/>
      <c r="K66"/>
      <c r="L66"/>
      <c r="M66"/>
      <c r="N66"/>
      <c r="O66"/>
      <c r="P66"/>
      <c r="AB66" s="42"/>
      <c r="AD66" s="46"/>
    </row>
  </sheetData>
  <sheetProtection password="96B8" sheet="1" selectLockedCells="1"/>
  <protectedRanges>
    <protectedRange sqref="C7:C8 C12:C23 D16:D22 E9 C30:E30 E33 F31 U2:V3" name="範囲2"/>
  </protectedRanges>
  <mergeCells count="17">
    <mergeCell ref="H22:Q22"/>
    <mergeCell ref="A1:Q1"/>
    <mergeCell ref="S2:T2"/>
    <mergeCell ref="U2:V2"/>
    <mergeCell ref="S3:T3"/>
    <mergeCell ref="U3:V3"/>
    <mergeCell ref="A5:G5"/>
    <mergeCell ref="H5:Q5"/>
    <mergeCell ref="D32:E32"/>
    <mergeCell ref="F32:G33"/>
    <mergeCell ref="C33:D33"/>
    <mergeCell ref="A6:B6"/>
    <mergeCell ref="A7:A10"/>
    <mergeCell ref="F7:F30"/>
    <mergeCell ref="G7:G30"/>
    <mergeCell ref="A11:A25"/>
    <mergeCell ref="E11:E25"/>
  </mergeCells>
  <phoneticPr fontId="3"/>
  <dataValidations count="1">
    <dataValidation type="list" allowBlank="1" showInputMessage="1" showErrorMessage="1" sqref="E33">
      <formula1>"0.05,0.04,0.03,0"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目標に基づく納税予測</vt:lpstr>
      <vt:lpstr>目標に基づく納税予測!Print_Area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小林敬幸税理士事務所</dc:creator>
  <cp:lastModifiedBy>小林敬幸税理士事務所</cp:lastModifiedBy>
  <cp:lastPrinted>2022-08-21T02:27:59Z</cp:lastPrinted>
  <dcterms:created xsi:type="dcterms:W3CDTF">2010-10-06T06:59:53Z</dcterms:created>
  <dcterms:modified xsi:type="dcterms:W3CDTF">2022-08-21T02:32:39Z</dcterms:modified>
</cp:coreProperties>
</file>